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G\Mini's\RoadRunner (GH2)\RoadRunner_mk2_cheap\backup\"/>
    </mc:Choice>
  </mc:AlternateContent>
  <xr:revisionPtr revIDLastSave="0" documentId="13_ncr:1_{0C2BA755-A46B-4970-9B21-6934B8AA6613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Line details" sheetId="1" r:id="rId1"/>
    <sheet name="Line check" sheetId="2" r:id="rId2"/>
    <sheet name="Line mod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L15" i="2"/>
  <c r="E15" i="2"/>
  <c r="D15" i="2"/>
  <c r="C15" i="2"/>
  <c r="B15" i="2"/>
  <c r="L14" i="2"/>
  <c r="E14" i="2"/>
  <c r="D14" i="2"/>
  <c r="C14" i="2"/>
  <c r="B14" i="2"/>
  <c r="L13" i="2"/>
  <c r="E13" i="2"/>
  <c r="D13" i="2"/>
  <c r="C13" i="2"/>
  <c r="B13" i="2"/>
  <c r="L12" i="2"/>
  <c r="E12" i="2"/>
  <c r="D12" i="2"/>
  <c r="C12" i="2"/>
  <c r="B12" i="2"/>
  <c r="L11" i="2"/>
  <c r="E11" i="2"/>
  <c r="D11" i="2"/>
  <c r="C11" i="2"/>
  <c r="B11" i="2"/>
  <c r="L10" i="2"/>
  <c r="E10" i="2"/>
  <c r="D10" i="2"/>
  <c r="C10" i="2"/>
  <c r="B10" i="2"/>
</calcChain>
</file>

<file path=xl/sharedStrings.xml><?xml version="1.0" encoding="utf-8"?>
<sst xmlns="http://schemas.openxmlformats.org/spreadsheetml/2006/main" count="273" uniqueCount="144">
  <si>
    <t>Suspension line details</t>
  </si>
  <si>
    <t>Prototype</t>
  </si>
  <si>
    <t>RoadRunner</t>
  </si>
  <si>
    <t>Export name</t>
  </si>
  <si>
    <t>Generated by</t>
  </si>
  <si>
    <t>david</t>
  </si>
  <si>
    <t>Date</t>
  </si>
  <si>
    <t>13/03/2020 14:36:18 +01</t>
  </si>
  <si>
    <t>Program</t>
  </si>
  <si>
    <t>OzoneCAD, version 6.3, build 1075</t>
  </si>
  <si>
    <t>10-200</t>
  </si>
  <si>
    <t>Name</t>
  </si>
  <si>
    <t>No.</t>
  </si>
  <si>
    <t>Sewn</t>
  </si>
  <si>
    <t>KR1</t>
  </si>
  <si>
    <t>6843-160</t>
  </si>
  <si>
    <t>BR4</t>
  </si>
  <si>
    <t>AR3, BR3, CR1, CR2, CR3</t>
  </si>
  <si>
    <t>6843-200</t>
  </si>
  <si>
    <t>AR1, AR2, BR1, BR2</t>
  </si>
  <si>
    <t>DSL-140</t>
  </si>
  <si>
    <t>AM1, AM2, AM3, AM4, BM1, BM2, BM3, BM4</t>
  </si>
  <si>
    <t>DSL-70</t>
  </si>
  <si>
    <t>B12</t>
  </si>
  <si>
    <t>A12</t>
  </si>
  <si>
    <t>B11</t>
  </si>
  <si>
    <t>A11</t>
  </si>
  <si>
    <t>K6</t>
  </si>
  <si>
    <t>B10</t>
  </si>
  <si>
    <t>C12</t>
  </si>
  <si>
    <t>A10</t>
  </si>
  <si>
    <t>K5</t>
  </si>
  <si>
    <t>A13</t>
  </si>
  <si>
    <t>B13</t>
  </si>
  <si>
    <t>D12</t>
  </si>
  <si>
    <t>B7, C11</t>
  </si>
  <si>
    <t>B9</t>
  </si>
  <si>
    <t>B6</t>
  </si>
  <si>
    <t>C13</t>
  </si>
  <si>
    <t>A9</t>
  </si>
  <si>
    <t>B8</t>
  </si>
  <si>
    <t>B3</t>
  </si>
  <si>
    <t>A7</t>
  </si>
  <si>
    <t>A6</t>
  </si>
  <si>
    <t>K4</t>
  </si>
  <si>
    <t>B2</t>
  </si>
  <si>
    <t>B5</t>
  </si>
  <si>
    <t>AM5, AM6, AM7, BM5, BM6, CM1, CM2, CM3, CM4, CM6, CM7, DM1, DM2, DM3, DM4, DM5, DM6</t>
  </si>
  <si>
    <t>C10</t>
  </si>
  <si>
    <t>CM5</t>
  </si>
  <si>
    <t>D11</t>
  </si>
  <si>
    <t>A8, B4</t>
  </si>
  <si>
    <t>D13</t>
  </si>
  <si>
    <t>A3</t>
  </si>
  <si>
    <t>A5</t>
  </si>
  <si>
    <t>A2</t>
  </si>
  <si>
    <t>B1</t>
  </si>
  <si>
    <t>A4</t>
  </si>
  <si>
    <t>C9</t>
  </si>
  <si>
    <t>D10</t>
  </si>
  <si>
    <t>A1</t>
  </si>
  <si>
    <t>C7</t>
  </si>
  <si>
    <t>C6</t>
  </si>
  <si>
    <t>C8</t>
  </si>
  <si>
    <t>K3</t>
  </si>
  <si>
    <t>C3</t>
  </si>
  <si>
    <t>C5</t>
  </si>
  <si>
    <t>C2</t>
  </si>
  <si>
    <t>D9</t>
  </si>
  <si>
    <t>C4</t>
  </si>
  <si>
    <t>D7</t>
  </si>
  <si>
    <t>C1</t>
  </si>
  <si>
    <t>D8</t>
  </si>
  <si>
    <t>D6</t>
  </si>
  <si>
    <t>K2</t>
  </si>
  <si>
    <t>D3</t>
  </si>
  <si>
    <t>D5</t>
  </si>
  <si>
    <t>D2</t>
  </si>
  <si>
    <t>D4</t>
  </si>
  <si>
    <t>D1</t>
  </si>
  <si>
    <t>K1</t>
  </si>
  <si>
    <t>KM1, KM2, KM3</t>
  </si>
  <si>
    <t>Linked line check sheet</t>
  </si>
  <si>
    <t>Corrected check lengths</t>
  </si>
  <si>
    <t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</si>
  <si>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</si>
  <si>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</si>
  <si>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</si>
  <si>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</si>
  <si>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</si>
  <si>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</si>
  <si>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</si>
  <si>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</si>
  <si>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</si>
  <si>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</si>
  <si>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</si>
  <si>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</si>
  <si>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</si>
  <si>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</si>
  <si>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</si>
  <si>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</si>
  <si>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</si>
  <si>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</si>
  <si>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</si>
  <si>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</si>
  <si>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</si>
  <si>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</si>
  <si>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</si>
  <si>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</si>
  <si>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Line modifications</t>
  </si>
  <si>
    <t>Upper/body lines</t>
  </si>
  <si>
    <t>Calc.</t>
  </si>
  <si>
    <t>Adjust</t>
  </si>
  <si>
    <t>Mid lines</t>
  </si>
  <si>
    <t>AM1</t>
  </si>
  <si>
    <t>AM2</t>
  </si>
  <si>
    <t>AM3</t>
  </si>
  <si>
    <t>AM4</t>
  </si>
  <si>
    <t>BM1</t>
  </si>
  <si>
    <t>BM2</t>
  </si>
  <si>
    <t>BM3</t>
  </si>
  <si>
    <t>BM4</t>
  </si>
  <si>
    <t>AM5</t>
  </si>
  <si>
    <t>AM6</t>
  </si>
  <si>
    <t>AM7</t>
  </si>
  <si>
    <t>BM5</t>
  </si>
  <si>
    <t>BM6</t>
  </si>
  <si>
    <t>CM1</t>
  </si>
  <si>
    <t>CM2</t>
  </si>
  <si>
    <t>CM3</t>
  </si>
  <si>
    <t>CM4</t>
  </si>
  <si>
    <t>CM6</t>
  </si>
  <si>
    <t>CM7</t>
  </si>
  <si>
    <t>DM1</t>
  </si>
  <si>
    <t>DM2</t>
  </si>
  <si>
    <t>DM3</t>
  </si>
  <si>
    <t>DM4</t>
  </si>
  <si>
    <t>DM5</t>
  </si>
  <si>
    <t>DM6</t>
  </si>
  <si>
    <t>KM1</t>
  </si>
  <si>
    <t>KM2</t>
  </si>
  <si>
    <t>KM3</t>
  </si>
  <si>
    <t>Riser lines</t>
  </si>
  <si>
    <t>mark at 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</si>
</sst>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3" fillId="0" borderId="0">
      <alignment horizontal="left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left"/>
    </xf>
    <xf numFmtId="0" fontId="2" fillId="0" borderId="0">
      <alignment horizontal="left"/>
    </xf>
    <xf numFmtId="0" fontId="4" fillId="0" borderId="0">
      <alignment horizontal="left"/>
    </xf>
  </cellStyleXfs>
  <cellXfs count="7">
    <xf numFmtId="0" fontId="0" fillId="0" borderId="0" xfId="0" applyNumberFormat="1" applyFont="1" applyProtection="1"/>
    <xf numFmtId="0" fontId="1" fillId="0" borderId="0" xfId="1" applyNumberFormat="1" applyFont="1" applyFill="1" applyAlignment="1" applyProtection="1">
      <alignment horizontal="left"/>
    </xf>
    <xf numFmtId="0" fontId="2" fillId="0" borderId="0" xfId="2" applyNumberFormat="1" applyFont="1" applyFill="1" applyAlignment="1" applyProtection="1">
      <alignment horizontal="left"/>
    </xf>
    <xf numFmtId="0" fontId="2" fillId="0" borderId="0" xfId="3" applyNumberFormat="1" applyFont="1" applyFill="1" applyAlignment="1" applyProtection="1">
      <alignment horizontal="left"/>
    </xf>
    <xf numFmtId="0" fontId="2" fillId="0" borderId="0" xfId="4" applyNumberFormat="1" applyFont="1" applyFill="1" applyAlignment="1" applyProtection="1">
      <alignment horizontal="center"/>
    </xf>
    <xf numFmtId="0" fontId="0" fillId="0" borderId="0" xfId="0" applyNumberFormat="1" applyFont="1" applyProtection="1"/>
    <xf numFmtId="0" fontId="5" fillId="0" borderId="0" xfId="3" applyNumberFormat="1" applyFont="1" applyFill="1" applyAlignment="1" applyProtection="1">
      <alignment horizontal="left"/>
    </xf>
  </cellXfs>
  <cellStyles count="11">
    <cellStyle name="Body" xfId="10" xr:uid="{00000000-0005-0000-0000-00000A000000}"/>
    <cellStyle name="Center" xfId="6" xr:uid="{00000000-0005-0000-0000-000006000000}"/>
    <cellStyle name="Header" xfId="3" xr:uid="{00000000-0005-0000-0000-000003000000}"/>
    <cellStyle name="HeaderCenter" xfId="4" xr:uid="{00000000-0005-0000-0000-000004000000}"/>
    <cellStyle name="Normal" xfId="0" builtinId="0"/>
    <cellStyle name="Proto" xfId="2" xr:uid="{00000000-0005-0000-0000-000002000000}"/>
    <cellStyle name="Remark" xfId="5" xr:uid="{00000000-0005-0000-0000-000005000000}"/>
    <cellStyle name="TableLeft" xfId="8" xr:uid="{00000000-0005-0000-0000-000008000000}"/>
    <cellStyle name="TableLeftCategory" xfId="9" xr:uid="{00000000-0005-0000-0000-000009000000}"/>
    <cellStyle name="TableTop" xfId="7" xr:uid="{00000000-0005-0000-0000-000007000000}"/>
    <cellStyle name="Titl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tabSelected="1" workbookViewId="0">
      <selection activeCell="A11" sqref="A11"/>
    </sheetView>
  </sheetViews>
  <sheetFormatPr defaultRowHeight="15"/>
  <cols>
    <col min="1" max="1" width="57.28515625" customWidth="1"/>
  </cols>
  <sheetData>
    <row r="1" spans="1:3" ht="20.25">
      <c r="A1" s="1" t="s">
        <v>0</v>
      </c>
    </row>
    <row r="2" spans="1:3">
      <c r="A2" s="2" t="s">
        <v>1</v>
      </c>
      <c r="B2" s="2" t="s">
        <v>2</v>
      </c>
    </row>
    <row r="3" spans="1:3">
      <c r="A3" s="2" t="s">
        <v>3</v>
      </c>
      <c r="B3" s="2" t="s">
        <v>2</v>
      </c>
    </row>
    <row r="4" spans="1:3">
      <c r="A4" s="3" t="s">
        <v>4</v>
      </c>
      <c r="B4" t="s">
        <v>5</v>
      </c>
    </row>
    <row r="5" spans="1:3">
      <c r="A5" s="3" t="s">
        <v>6</v>
      </c>
      <c r="B5" t="s">
        <v>7</v>
      </c>
    </row>
    <row r="6" spans="1:3">
      <c r="A6" s="3" t="s">
        <v>8</v>
      </c>
      <c r="B6" t="s">
        <v>9</v>
      </c>
    </row>
    <row r="8" spans="1:3">
      <c r="A8" s="3" t="s">
        <v>10</v>
      </c>
    </row>
    <row r="9" spans="1:3">
      <c r="A9" s="3" t="s">
        <v>11</v>
      </c>
      <c r="B9" s="3" t="s">
        <v>12</v>
      </c>
      <c r="C9" s="3" t="s">
        <v>13</v>
      </c>
    </row>
    <row r="10" spans="1:3">
      <c r="A10" t="s">
        <v>14</v>
      </c>
      <c r="B10">
        <v>2</v>
      </c>
      <c r="C10">
        <v>2750</v>
      </c>
    </row>
    <row r="11" spans="1:3">
      <c r="A11" s="6" t="s">
        <v>143</v>
      </c>
    </row>
    <row r="12" spans="1:3">
      <c r="A12" s="6"/>
    </row>
    <row r="13" spans="1:3">
      <c r="A13" s="3" t="s">
        <v>15</v>
      </c>
    </row>
    <row r="14" spans="1:3">
      <c r="A14" s="3" t="s">
        <v>11</v>
      </c>
      <c r="B14" s="3" t="s">
        <v>12</v>
      </c>
      <c r="C14" s="3" t="s">
        <v>13</v>
      </c>
    </row>
    <row r="15" spans="1:3">
      <c r="A15" t="s">
        <v>16</v>
      </c>
      <c r="B15">
        <v>2</v>
      </c>
      <c r="C15">
        <v>2630</v>
      </c>
    </row>
    <row r="16" spans="1:3">
      <c r="A16" t="s">
        <v>17</v>
      </c>
      <c r="B16">
        <v>10</v>
      </c>
      <c r="C16">
        <v>3070</v>
      </c>
    </row>
    <row r="18" spans="1:3">
      <c r="A18" s="3" t="s">
        <v>18</v>
      </c>
    </row>
    <row r="19" spans="1:3">
      <c r="A19" s="3" t="s">
        <v>11</v>
      </c>
      <c r="B19" s="3" t="s">
        <v>12</v>
      </c>
      <c r="C19" s="3" t="s">
        <v>13</v>
      </c>
    </row>
    <row r="20" spans="1:3">
      <c r="A20" t="s">
        <v>19</v>
      </c>
      <c r="B20">
        <v>8</v>
      </c>
      <c r="C20">
        <v>3070</v>
      </c>
    </row>
    <row r="22" spans="1:3">
      <c r="A22" s="3" t="s">
        <v>20</v>
      </c>
    </row>
    <row r="23" spans="1:3">
      <c r="A23" s="3" t="s">
        <v>11</v>
      </c>
      <c r="B23" s="3" t="s">
        <v>12</v>
      </c>
      <c r="C23" s="3" t="s">
        <v>13</v>
      </c>
    </row>
    <row r="24" spans="1:3">
      <c r="A24" t="s">
        <v>21</v>
      </c>
      <c r="B24">
        <v>16</v>
      </c>
      <c r="C24">
        <v>700</v>
      </c>
    </row>
    <row r="26" spans="1:3">
      <c r="A26" s="3" t="s">
        <v>22</v>
      </c>
    </row>
    <row r="27" spans="1:3">
      <c r="A27" s="3" t="s">
        <v>11</v>
      </c>
      <c r="B27" s="3" t="s">
        <v>12</v>
      </c>
      <c r="C27" s="3" t="s">
        <v>13</v>
      </c>
    </row>
    <row r="28" spans="1:3">
      <c r="A28" t="s">
        <v>23</v>
      </c>
      <c r="B28">
        <v>2</v>
      </c>
      <c r="C28">
        <v>504</v>
      </c>
    </row>
    <row r="29" spans="1:3">
      <c r="A29" t="s">
        <v>24</v>
      </c>
      <c r="B29">
        <v>2</v>
      </c>
      <c r="C29">
        <v>524</v>
      </c>
    </row>
    <row r="30" spans="1:3">
      <c r="A30" t="s">
        <v>25</v>
      </c>
      <c r="B30">
        <v>2</v>
      </c>
      <c r="C30">
        <v>542</v>
      </c>
    </row>
    <row r="31" spans="1:3">
      <c r="A31" t="s">
        <v>26</v>
      </c>
      <c r="B31">
        <v>2</v>
      </c>
      <c r="C31">
        <v>552</v>
      </c>
    </row>
    <row r="32" spans="1:3">
      <c r="A32" t="s">
        <v>27</v>
      </c>
      <c r="B32">
        <v>2</v>
      </c>
      <c r="C32">
        <v>585</v>
      </c>
    </row>
    <row r="33" spans="1:3">
      <c r="A33" t="s">
        <v>28</v>
      </c>
      <c r="B33">
        <v>2</v>
      </c>
      <c r="C33">
        <v>589</v>
      </c>
    </row>
    <row r="34" spans="1:3">
      <c r="A34" t="s">
        <v>29</v>
      </c>
      <c r="B34">
        <v>2</v>
      </c>
      <c r="C34">
        <v>599</v>
      </c>
    </row>
    <row r="35" spans="1:3">
      <c r="A35" t="s">
        <v>30</v>
      </c>
      <c r="B35">
        <v>2</v>
      </c>
      <c r="C35">
        <v>603</v>
      </c>
    </row>
    <row r="36" spans="1:3">
      <c r="A36" t="s">
        <v>31</v>
      </c>
      <c r="B36">
        <v>2</v>
      </c>
      <c r="C36">
        <v>611</v>
      </c>
    </row>
    <row r="37" spans="1:3">
      <c r="A37" t="s">
        <v>32</v>
      </c>
      <c r="B37">
        <v>2</v>
      </c>
      <c r="C37">
        <v>616</v>
      </c>
    </row>
    <row r="38" spans="1:3">
      <c r="A38" t="s">
        <v>33</v>
      </c>
      <c r="B38">
        <v>2</v>
      </c>
      <c r="C38">
        <v>633</v>
      </c>
    </row>
    <row r="39" spans="1:3">
      <c r="A39" t="s">
        <v>34</v>
      </c>
      <c r="B39">
        <v>2</v>
      </c>
      <c r="C39">
        <v>645</v>
      </c>
    </row>
    <row r="40" spans="1:3">
      <c r="A40" t="s">
        <v>35</v>
      </c>
      <c r="B40">
        <v>4</v>
      </c>
      <c r="C40">
        <v>649</v>
      </c>
    </row>
    <row r="41" spans="1:3">
      <c r="A41" t="s">
        <v>36</v>
      </c>
      <c r="B41">
        <v>2</v>
      </c>
      <c r="C41">
        <v>652</v>
      </c>
    </row>
    <row r="42" spans="1:3">
      <c r="A42" t="s">
        <v>37</v>
      </c>
      <c r="B42">
        <v>2</v>
      </c>
      <c r="C42">
        <v>655</v>
      </c>
    </row>
    <row r="43" spans="1:3">
      <c r="A43" t="s">
        <v>38</v>
      </c>
      <c r="B43">
        <v>2</v>
      </c>
      <c r="C43">
        <v>664</v>
      </c>
    </row>
    <row r="44" spans="1:3">
      <c r="A44" t="s">
        <v>39</v>
      </c>
      <c r="B44">
        <v>2</v>
      </c>
      <c r="C44">
        <v>667</v>
      </c>
    </row>
    <row r="45" spans="1:3">
      <c r="A45" t="s">
        <v>40</v>
      </c>
      <c r="B45">
        <v>2</v>
      </c>
      <c r="C45">
        <v>678</v>
      </c>
    </row>
    <row r="46" spans="1:3">
      <c r="A46" t="s">
        <v>41</v>
      </c>
      <c r="B46">
        <v>2</v>
      </c>
      <c r="C46">
        <v>680</v>
      </c>
    </row>
    <row r="47" spans="1:3">
      <c r="A47" t="s">
        <v>42</v>
      </c>
      <c r="B47">
        <v>2</v>
      </c>
      <c r="C47">
        <v>681</v>
      </c>
    </row>
    <row r="48" spans="1:3">
      <c r="A48" t="s">
        <v>43</v>
      </c>
      <c r="B48">
        <v>2</v>
      </c>
      <c r="C48">
        <v>687</v>
      </c>
    </row>
    <row r="49" spans="1:3">
      <c r="A49" t="s">
        <v>44</v>
      </c>
      <c r="B49">
        <v>2</v>
      </c>
      <c r="C49">
        <v>689</v>
      </c>
    </row>
    <row r="50" spans="1:3">
      <c r="A50" t="s">
        <v>45</v>
      </c>
      <c r="B50">
        <v>2</v>
      </c>
      <c r="C50">
        <v>692</v>
      </c>
    </row>
    <row r="51" spans="1:3">
      <c r="A51" t="s">
        <v>46</v>
      </c>
      <c r="B51">
        <v>2</v>
      </c>
      <c r="C51">
        <v>697</v>
      </c>
    </row>
    <row r="52" spans="1:3">
      <c r="A52" t="s">
        <v>47</v>
      </c>
      <c r="B52">
        <v>34</v>
      </c>
      <c r="C52">
        <v>700</v>
      </c>
    </row>
    <row r="53" spans="1:3">
      <c r="A53" t="s">
        <v>48</v>
      </c>
      <c r="B53">
        <v>2</v>
      </c>
      <c r="C53">
        <v>701</v>
      </c>
    </row>
    <row r="54" spans="1:3">
      <c r="A54" t="s">
        <v>49</v>
      </c>
      <c r="B54">
        <v>2</v>
      </c>
      <c r="C54">
        <v>702</v>
      </c>
    </row>
    <row r="55" spans="1:3">
      <c r="A55" t="s">
        <v>50</v>
      </c>
      <c r="B55">
        <v>2</v>
      </c>
      <c r="C55">
        <v>706</v>
      </c>
    </row>
    <row r="56" spans="1:3">
      <c r="A56" t="s">
        <v>51</v>
      </c>
      <c r="B56">
        <v>4</v>
      </c>
      <c r="C56">
        <v>710</v>
      </c>
    </row>
    <row r="57" spans="1:3">
      <c r="A57" t="s">
        <v>52</v>
      </c>
      <c r="B57">
        <v>2</v>
      </c>
      <c r="C57">
        <v>714</v>
      </c>
    </row>
    <row r="58" spans="1:3">
      <c r="A58" t="s">
        <v>53</v>
      </c>
      <c r="B58">
        <v>2</v>
      </c>
      <c r="C58">
        <v>719</v>
      </c>
    </row>
    <row r="59" spans="1:3">
      <c r="A59" t="s">
        <v>54</v>
      </c>
      <c r="B59">
        <v>2</v>
      </c>
      <c r="C59">
        <v>731</v>
      </c>
    </row>
    <row r="60" spans="1:3">
      <c r="A60" t="s">
        <v>55</v>
      </c>
      <c r="B60">
        <v>2</v>
      </c>
      <c r="C60">
        <v>732</v>
      </c>
    </row>
    <row r="61" spans="1:3">
      <c r="A61" t="s">
        <v>56</v>
      </c>
      <c r="B61">
        <v>2</v>
      </c>
      <c r="C61">
        <v>744</v>
      </c>
    </row>
    <row r="62" spans="1:3">
      <c r="A62" t="s">
        <v>57</v>
      </c>
      <c r="B62">
        <v>2</v>
      </c>
      <c r="C62">
        <v>747</v>
      </c>
    </row>
    <row r="63" spans="1:3">
      <c r="A63" t="s">
        <v>58</v>
      </c>
      <c r="B63">
        <v>2</v>
      </c>
      <c r="C63">
        <v>763</v>
      </c>
    </row>
    <row r="64" spans="1:3">
      <c r="A64" t="s">
        <v>59</v>
      </c>
      <c r="B64">
        <v>2</v>
      </c>
      <c r="C64">
        <v>771</v>
      </c>
    </row>
    <row r="65" spans="1:3">
      <c r="A65" t="s">
        <v>60</v>
      </c>
      <c r="B65">
        <v>2</v>
      </c>
      <c r="C65">
        <v>785</v>
      </c>
    </row>
    <row r="66" spans="1:3">
      <c r="A66" t="s">
        <v>61</v>
      </c>
      <c r="B66">
        <v>2</v>
      </c>
      <c r="C66">
        <v>786</v>
      </c>
    </row>
    <row r="67" spans="1:3">
      <c r="A67" t="s">
        <v>62</v>
      </c>
      <c r="B67">
        <v>2</v>
      </c>
      <c r="C67">
        <v>794</v>
      </c>
    </row>
    <row r="68" spans="1:3">
      <c r="A68" t="s">
        <v>63</v>
      </c>
      <c r="B68">
        <v>2</v>
      </c>
      <c r="C68">
        <v>807</v>
      </c>
    </row>
    <row r="69" spans="1:3">
      <c r="A69" t="s">
        <v>64</v>
      </c>
      <c r="B69">
        <v>2</v>
      </c>
      <c r="C69">
        <v>814</v>
      </c>
    </row>
    <row r="70" spans="1:3">
      <c r="A70" t="s">
        <v>65</v>
      </c>
      <c r="B70">
        <v>2</v>
      </c>
      <c r="C70">
        <v>826</v>
      </c>
    </row>
    <row r="71" spans="1:3">
      <c r="A71" t="s">
        <v>66</v>
      </c>
      <c r="B71">
        <v>2</v>
      </c>
      <c r="C71">
        <v>833</v>
      </c>
    </row>
    <row r="72" spans="1:3">
      <c r="A72" t="s">
        <v>67</v>
      </c>
      <c r="B72">
        <v>2</v>
      </c>
      <c r="C72">
        <v>838</v>
      </c>
    </row>
    <row r="73" spans="1:3">
      <c r="A73" t="s">
        <v>68</v>
      </c>
      <c r="B73">
        <v>2</v>
      </c>
      <c r="C73">
        <v>841</v>
      </c>
    </row>
    <row r="74" spans="1:3">
      <c r="A74" t="s">
        <v>69</v>
      </c>
      <c r="B74">
        <v>2</v>
      </c>
      <c r="C74">
        <v>849</v>
      </c>
    </row>
    <row r="75" spans="1:3">
      <c r="A75" t="s">
        <v>70</v>
      </c>
      <c r="B75">
        <v>2</v>
      </c>
      <c r="C75">
        <v>876</v>
      </c>
    </row>
    <row r="76" spans="1:3">
      <c r="A76" t="s">
        <v>71</v>
      </c>
      <c r="B76">
        <v>2</v>
      </c>
      <c r="C76">
        <v>886</v>
      </c>
    </row>
    <row r="77" spans="1:3">
      <c r="A77" t="s">
        <v>72</v>
      </c>
      <c r="B77">
        <v>2</v>
      </c>
      <c r="C77">
        <v>887</v>
      </c>
    </row>
    <row r="78" spans="1:3">
      <c r="A78" t="s">
        <v>73</v>
      </c>
      <c r="B78">
        <v>2</v>
      </c>
      <c r="C78">
        <v>892</v>
      </c>
    </row>
    <row r="79" spans="1:3">
      <c r="A79" t="s">
        <v>74</v>
      </c>
      <c r="B79">
        <v>2</v>
      </c>
      <c r="C79">
        <v>918</v>
      </c>
    </row>
    <row r="80" spans="1:3">
      <c r="A80" t="s">
        <v>75</v>
      </c>
      <c r="B80">
        <v>2</v>
      </c>
      <c r="C80">
        <v>933</v>
      </c>
    </row>
    <row r="81" spans="1:3">
      <c r="A81" t="s">
        <v>76</v>
      </c>
      <c r="B81">
        <v>2</v>
      </c>
      <c r="C81">
        <v>935</v>
      </c>
    </row>
    <row r="82" spans="1:3">
      <c r="A82" t="s">
        <v>77</v>
      </c>
      <c r="B82">
        <v>2</v>
      </c>
      <c r="C82">
        <v>948</v>
      </c>
    </row>
    <row r="83" spans="1:3">
      <c r="A83" t="s">
        <v>78</v>
      </c>
      <c r="B83">
        <v>2</v>
      </c>
      <c r="C83">
        <v>951</v>
      </c>
    </row>
    <row r="84" spans="1:3">
      <c r="A84" t="s">
        <v>79</v>
      </c>
      <c r="B84">
        <v>2</v>
      </c>
      <c r="C84">
        <v>994</v>
      </c>
    </row>
    <row r="85" spans="1:3">
      <c r="A85" t="s">
        <v>80</v>
      </c>
      <c r="B85">
        <v>2</v>
      </c>
      <c r="C85">
        <v>1186</v>
      </c>
    </row>
    <row r="86" spans="1:3">
      <c r="A86" t="s">
        <v>81</v>
      </c>
      <c r="B86">
        <v>6</v>
      </c>
      <c r="C86">
        <v>1950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workbookViewId="0"/>
  </sheetViews>
  <sheetFormatPr defaultRowHeight="15"/>
  <cols>
    <col min="1" max="1" width="14" customWidth="1"/>
  </cols>
  <sheetData>
    <row r="1" spans="1:12" ht="20.25">
      <c r="A1" s="1" t="s">
        <v>82</v>
      </c>
    </row>
    <row r="2" spans="1:12">
      <c r="A2" s="2" t="s">
        <v>1</v>
      </c>
      <c r="B2" s="2" t="s">
        <v>2</v>
      </c>
    </row>
    <row r="3" spans="1:12">
      <c r="A3" s="2" t="s">
        <v>3</v>
      </c>
      <c r="B3" s="2" t="s">
        <v>2</v>
      </c>
    </row>
    <row r="4" spans="1:12">
      <c r="A4" s="3" t="s">
        <v>4</v>
      </c>
      <c r="B4" t="s">
        <v>5</v>
      </c>
    </row>
    <row r="5" spans="1:12">
      <c r="A5" s="3" t="s">
        <v>6</v>
      </c>
      <c r="B5" t="s">
        <v>7</v>
      </c>
    </row>
    <row r="6" spans="1:12">
      <c r="A6" s="3" t="s">
        <v>8</v>
      </c>
      <c r="B6" t="s">
        <v>9</v>
      </c>
    </row>
    <row r="8" spans="1:12">
      <c r="A8" s="3" t="s">
        <v>83</v>
      </c>
    </row>
    <row r="9" spans="1:12">
      <c r="A9" s="3" t="s">
        <v>84</v>
      </c>
      <c r="B9" s="3" t="s">
        <v>85</v>
      </c>
      <c r="C9" s="3" t="s">
        <v>86</v>
      </c>
      <c r="D9" s="3" t="s">
        <v>87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</row>
    <row r="10" spans="1:12">
      <c r="A10" t="s">
        <v>96</v>
      </c>
      <c r="B10">
        <f>3070+700+785+(-13+0+0)</f>
        <v>4542</v>
      </c>
      <c r="C10">
        <f>3070+700+744+(-13+0+0)</f>
        <v>4501</v>
      </c>
      <c r="D10">
        <f>3070+700+886+(-13+0+0)</f>
        <v>4643</v>
      </c>
      <c r="E10">
        <f>3070+700+994+(-13-2+0)</f>
        <v>4749</v>
      </c>
      <c r="L10">
        <f>2500+1950+1186+(0+0+0)</f>
        <v>5636</v>
      </c>
    </row>
    <row r="11" spans="1:12">
      <c r="A11" t="s">
        <v>97</v>
      </c>
      <c r="B11">
        <f>3070+700+732+(-13+0+-1)</f>
        <v>4488</v>
      </c>
      <c r="C11">
        <f>3070+700+692+(-13+0+-1)</f>
        <v>4448</v>
      </c>
      <c r="D11">
        <f>3070+700+838+(-13+0+-1)</f>
        <v>4594</v>
      </c>
      <c r="E11">
        <f>3070+700+948+(-13-2+-1)</f>
        <v>4702</v>
      </c>
      <c r="L11">
        <f>2500+1950+918+(0+0+0)</f>
        <v>5368</v>
      </c>
    </row>
    <row r="12" spans="1:12">
      <c r="A12" t="s">
        <v>98</v>
      </c>
      <c r="B12">
        <f>3070+700+719+(-13-1+0)</f>
        <v>4475</v>
      </c>
      <c r="C12">
        <f>3070+700+680+(-13-1+0)</f>
        <v>4436</v>
      </c>
      <c r="D12">
        <f>3070+700+826+(-13-1+0)</f>
        <v>4582</v>
      </c>
      <c r="E12">
        <f>3070+700+933+(-13-3+0)</f>
        <v>4687</v>
      </c>
      <c r="L12">
        <f>2500+1950+814+(0+0+0)</f>
        <v>5264</v>
      </c>
    </row>
    <row r="13" spans="1:12">
      <c r="A13" t="s">
        <v>99</v>
      </c>
      <c r="B13">
        <f>3070+700+747+(-13-1+-1)</f>
        <v>4502</v>
      </c>
      <c r="C13">
        <f>3070+700+710+(-13-1+-1)</f>
        <v>4465</v>
      </c>
      <c r="D13">
        <f>3070+700+849+(-13-1+-1)</f>
        <v>4604</v>
      </c>
      <c r="E13">
        <f>3070+700+951+(-13-3+-1)</f>
        <v>4704</v>
      </c>
      <c r="L13">
        <f>2500+1950+689+(0+0+0)</f>
        <v>5139</v>
      </c>
    </row>
    <row r="14" spans="1:12">
      <c r="A14" t="s">
        <v>100</v>
      </c>
      <c r="B14">
        <f>3070+700+731+(-13+0+0)</f>
        <v>4488</v>
      </c>
      <c r="C14">
        <f>3070+700+697+(-13+0+0)</f>
        <v>4454</v>
      </c>
      <c r="D14">
        <f>3070+700+833+(-13+0+0)</f>
        <v>4590</v>
      </c>
      <c r="E14">
        <f>3070+700+935+(-13-2+0)</f>
        <v>4690</v>
      </c>
      <c r="L14">
        <f>2500+1950+611+(0+0+0)</f>
        <v>5061</v>
      </c>
    </row>
    <row r="15" spans="1:12">
      <c r="A15" t="s">
        <v>101</v>
      </c>
      <c r="B15">
        <f>3070+700+687+(-13+0+-1)</f>
        <v>4443</v>
      </c>
      <c r="C15">
        <f>3070+700+655+(-13+0+-1)</f>
        <v>4411</v>
      </c>
      <c r="D15">
        <f>3070+700+794+(-13+0+-1)</f>
        <v>4550</v>
      </c>
      <c r="E15">
        <f>3070+700+892+(-13-2+-1)</f>
        <v>4646</v>
      </c>
      <c r="L15">
        <f>2500+1950+585+(0+0+0)</f>
        <v>5035</v>
      </c>
    </row>
    <row r="16" spans="1:12">
      <c r="A16" t="s">
        <v>102</v>
      </c>
      <c r="B16">
        <f>3070+700+681+(-13-1+0)</f>
        <v>4437</v>
      </c>
      <c r="C16">
        <f>3070+700+649+(-13-1+0)</f>
        <v>4405</v>
      </c>
      <c r="D16">
        <f>3070+700+786+(-13-1+0)</f>
        <v>4542</v>
      </c>
      <c r="E16">
        <f>3070+700+876+(-13-3+0)</f>
        <v>4630</v>
      </c>
    </row>
    <row r="17" spans="1:5">
      <c r="A17" t="s">
        <v>103</v>
      </c>
      <c r="B17">
        <f>3070+700+710+(-13-1+-1)</f>
        <v>4465</v>
      </c>
      <c r="C17">
        <f>3070+700+678+(-13-1+-1)</f>
        <v>4433</v>
      </c>
      <c r="D17">
        <f>3070+700+807+(-13-1+-1)</f>
        <v>4562</v>
      </c>
      <c r="E17">
        <f>3070+700+887+(-13-3+-1)</f>
        <v>4640</v>
      </c>
    </row>
    <row r="18" spans="1:5">
      <c r="A18" t="s">
        <v>104</v>
      </c>
      <c r="B18">
        <f>3070+700+667+(-13+0+0)</f>
        <v>4424</v>
      </c>
      <c r="C18">
        <f>3070+700+652+(-13+0+0)</f>
        <v>4409</v>
      </c>
      <c r="D18">
        <f>3070+702+763+(-13+0+0)</f>
        <v>4522</v>
      </c>
      <c r="E18">
        <f>3070+700+841+(-13-2+0)</f>
        <v>4596</v>
      </c>
    </row>
    <row r="19" spans="1:5">
      <c r="A19" t="s">
        <v>105</v>
      </c>
      <c r="B19">
        <f>3070+700+603+(-13+0+-1)</f>
        <v>4359</v>
      </c>
      <c r="C19">
        <f>3070+700+589+(-13+0+-1)</f>
        <v>4345</v>
      </c>
      <c r="D19">
        <f>3070+702+701+(-13+0+-1)</f>
        <v>4459</v>
      </c>
      <c r="E19">
        <f>3070+700+771+(-13-2+-1)</f>
        <v>4525</v>
      </c>
    </row>
    <row r="20" spans="1:5">
      <c r="A20" t="s">
        <v>106</v>
      </c>
      <c r="B20">
        <f>3070+700+552+(-13-1+-2)</f>
        <v>4306</v>
      </c>
      <c r="C20">
        <f>3070+700+542+(-13-1+-2)</f>
        <v>4296</v>
      </c>
      <c r="D20">
        <f>3070+700+649+(-13-1+-2)</f>
        <v>4403</v>
      </c>
      <c r="E20">
        <f>3070+700+706+(-13-3+-2)</f>
        <v>4458</v>
      </c>
    </row>
    <row r="21" spans="1:5">
      <c r="A21" t="s">
        <v>107</v>
      </c>
      <c r="B21">
        <f>3070+700+524+(-13-1+-1)</f>
        <v>4279</v>
      </c>
      <c r="C21">
        <f>3070+700+504+(-13-1+0)</f>
        <v>4260</v>
      </c>
      <c r="D21">
        <f>3070+700+599+(-13-1+0)</f>
        <v>4355</v>
      </c>
      <c r="E21">
        <f>3070+700+645+(-13-3+0)</f>
        <v>4399</v>
      </c>
    </row>
    <row r="22" spans="1:5">
      <c r="A22" t="s">
        <v>108</v>
      </c>
      <c r="B22">
        <f>2630+700+616+(-13+0+0)</f>
        <v>3933</v>
      </c>
      <c r="C22">
        <f>2630+700+633+(-13+0+-1)</f>
        <v>3949</v>
      </c>
      <c r="D22">
        <f>2630+700+664+(-13-1+0)</f>
        <v>3980</v>
      </c>
      <c r="E22">
        <f>2630+700+714+(-13-1+-1)</f>
        <v>4029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2"/>
  <sheetViews>
    <sheetView topLeftCell="A25" workbookViewId="0"/>
  </sheetViews>
  <sheetFormatPr defaultRowHeight="15"/>
  <cols>
    <col min="1" max="1" width="14" customWidth="1"/>
  </cols>
  <sheetData>
    <row r="1" spans="1:23" ht="20.25">
      <c r="A1" s="1" t="s">
        <v>109</v>
      </c>
    </row>
    <row r="2" spans="1:23">
      <c r="A2" s="2" t="s">
        <v>1</v>
      </c>
      <c r="B2" s="2" t="s">
        <v>2</v>
      </c>
    </row>
    <row r="3" spans="1:23">
      <c r="A3" s="2" t="s">
        <v>3</v>
      </c>
      <c r="B3" s="2" t="s">
        <v>2</v>
      </c>
    </row>
    <row r="4" spans="1:23">
      <c r="A4" s="3" t="s">
        <v>4</v>
      </c>
      <c r="B4" t="s">
        <v>5</v>
      </c>
    </row>
    <row r="5" spans="1:23">
      <c r="A5" s="3" t="s">
        <v>6</v>
      </c>
      <c r="B5" t="s">
        <v>7</v>
      </c>
    </row>
    <row r="6" spans="1:23">
      <c r="A6" s="3" t="s">
        <v>8</v>
      </c>
      <c r="B6" t="s">
        <v>9</v>
      </c>
    </row>
    <row r="8" spans="1:23">
      <c r="A8" s="3" t="s">
        <v>110</v>
      </c>
    </row>
    <row r="9" spans="1:23">
      <c r="B9" s="4" t="s">
        <v>85</v>
      </c>
      <c r="C9" s="5"/>
      <c r="D9" s="4" t="s">
        <v>86</v>
      </c>
      <c r="E9" s="5"/>
      <c r="F9" s="4" t="s">
        <v>87</v>
      </c>
      <c r="G9" s="5"/>
      <c r="H9" s="4" t="s">
        <v>88</v>
      </c>
      <c r="I9" s="5"/>
      <c r="J9" s="4" t="s">
        <v>89</v>
      </c>
      <c r="K9" s="5"/>
      <c r="L9" s="4" t="s">
        <v>90</v>
      </c>
      <c r="M9" s="5"/>
      <c r="N9" s="4" t="s">
        <v>91</v>
      </c>
      <c r="O9" s="5"/>
      <c r="P9" s="4" t="s">
        <v>92</v>
      </c>
      <c r="Q9" s="5"/>
      <c r="R9" s="4" t="s">
        <v>93</v>
      </c>
      <c r="S9" s="5"/>
      <c r="T9" s="4" t="s">
        <v>94</v>
      </c>
      <c r="U9" s="5"/>
      <c r="V9" s="4" t="s">
        <v>95</v>
      </c>
      <c r="W9" s="5"/>
    </row>
    <row r="10" spans="1:23">
      <c r="A10" s="3" t="s">
        <v>84</v>
      </c>
      <c r="B10" s="3" t="s">
        <v>111</v>
      </c>
      <c r="C10" s="3" t="s">
        <v>112</v>
      </c>
      <c r="D10" s="3" t="s">
        <v>111</v>
      </c>
      <c r="E10" s="3" t="s">
        <v>112</v>
      </c>
      <c r="F10" s="3" t="s">
        <v>111</v>
      </c>
      <c r="G10" s="3" t="s">
        <v>112</v>
      </c>
      <c r="H10" s="3" t="s">
        <v>111</v>
      </c>
      <c r="I10" s="3" t="s">
        <v>112</v>
      </c>
      <c r="J10" s="3" t="s">
        <v>111</v>
      </c>
      <c r="K10" s="3" t="s">
        <v>112</v>
      </c>
      <c r="L10" s="3" t="s">
        <v>111</v>
      </c>
      <c r="M10" s="3" t="s">
        <v>112</v>
      </c>
      <c r="N10" s="3" t="s">
        <v>111</v>
      </c>
      <c r="O10" s="3" t="s">
        <v>112</v>
      </c>
      <c r="P10" s="3" t="s">
        <v>111</v>
      </c>
      <c r="Q10" s="3" t="s">
        <v>112</v>
      </c>
      <c r="R10" s="3" t="s">
        <v>111</v>
      </c>
      <c r="S10" s="3" t="s">
        <v>112</v>
      </c>
      <c r="T10" s="3" t="s">
        <v>111</v>
      </c>
      <c r="U10" s="3" t="s">
        <v>112</v>
      </c>
      <c r="V10" s="3" t="s">
        <v>111</v>
      </c>
      <c r="W10" s="3" t="s">
        <v>112</v>
      </c>
    </row>
    <row r="11" spans="1:23">
      <c r="A11" t="s">
        <v>96</v>
      </c>
      <c r="B11">
        <v>785</v>
      </c>
      <c r="D11">
        <v>744</v>
      </c>
      <c r="E11">
        <v>744</v>
      </c>
      <c r="F11">
        <v>886</v>
      </c>
      <c r="H11">
        <v>994</v>
      </c>
      <c r="V11">
        <v>1186</v>
      </c>
    </row>
    <row r="12" spans="1:23">
      <c r="A12" t="s">
        <v>97</v>
      </c>
      <c r="B12">
        <v>732</v>
      </c>
      <c r="D12">
        <v>692</v>
      </c>
      <c r="E12">
        <v>692</v>
      </c>
      <c r="F12">
        <v>838</v>
      </c>
      <c r="H12">
        <v>948</v>
      </c>
      <c r="V12">
        <v>918</v>
      </c>
    </row>
    <row r="13" spans="1:23">
      <c r="A13" t="s">
        <v>98</v>
      </c>
      <c r="B13">
        <v>719</v>
      </c>
      <c r="D13">
        <v>680</v>
      </c>
      <c r="E13">
        <v>680</v>
      </c>
      <c r="F13">
        <v>826</v>
      </c>
      <c r="H13">
        <v>933</v>
      </c>
      <c r="V13">
        <v>814</v>
      </c>
    </row>
    <row r="14" spans="1:23">
      <c r="A14" t="s">
        <v>99</v>
      </c>
      <c r="B14">
        <v>747</v>
      </c>
      <c r="D14">
        <v>710</v>
      </c>
      <c r="E14">
        <v>710</v>
      </c>
      <c r="F14">
        <v>849</v>
      </c>
      <c r="H14">
        <v>951</v>
      </c>
      <c r="V14">
        <v>689</v>
      </c>
    </row>
    <row r="15" spans="1:23">
      <c r="A15" t="s">
        <v>100</v>
      </c>
      <c r="B15">
        <v>731</v>
      </c>
      <c r="D15">
        <v>697</v>
      </c>
      <c r="E15">
        <v>697</v>
      </c>
      <c r="F15">
        <v>833</v>
      </c>
      <c r="H15">
        <v>935</v>
      </c>
      <c r="V15">
        <v>611</v>
      </c>
    </row>
    <row r="16" spans="1:23">
      <c r="A16" t="s">
        <v>101</v>
      </c>
      <c r="B16">
        <v>687</v>
      </c>
      <c r="D16">
        <v>655</v>
      </c>
      <c r="E16">
        <v>655</v>
      </c>
      <c r="F16">
        <v>794</v>
      </c>
      <c r="H16">
        <v>892</v>
      </c>
      <c r="V16">
        <v>585</v>
      </c>
    </row>
    <row r="17" spans="1:8">
      <c r="A17" t="s">
        <v>102</v>
      </c>
      <c r="B17">
        <v>681</v>
      </c>
      <c r="D17">
        <v>649</v>
      </c>
      <c r="E17">
        <v>649</v>
      </c>
      <c r="F17">
        <v>786</v>
      </c>
      <c r="H17">
        <v>876</v>
      </c>
    </row>
    <row r="18" spans="1:8">
      <c r="A18" t="s">
        <v>103</v>
      </c>
      <c r="B18">
        <v>710</v>
      </c>
      <c r="D18">
        <v>678</v>
      </c>
      <c r="E18">
        <v>678</v>
      </c>
      <c r="F18">
        <v>807</v>
      </c>
      <c r="H18">
        <v>887</v>
      </c>
    </row>
    <row r="19" spans="1:8">
      <c r="A19" t="s">
        <v>104</v>
      </c>
      <c r="B19">
        <v>667</v>
      </c>
      <c r="D19">
        <v>652</v>
      </c>
      <c r="E19">
        <v>652</v>
      </c>
      <c r="F19">
        <v>763</v>
      </c>
      <c r="H19">
        <v>841</v>
      </c>
    </row>
    <row r="20" spans="1:8">
      <c r="A20" t="s">
        <v>105</v>
      </c>
      <c r="B20">
        <v>603</v>
      </c>
      <c r="D20">
        <v>589</v>
      </c>
      <c r="E20">
        <v>589</v>
      </c>
      <c r="F20">
        <v>701</v>
      </c>
      <c r="H20">
        <v>771</v>
      </c>
    </row>
    <row r="21" spans="1:8">
      <c r="A21" t="s">
        <v>106</v>
      </c>
      <c r="B21">
        <v>552</v>
      </c>
      <c r="D21">
        <v>542</v>
      </c>
      <c r="E21">
        <v>542</v>
      </c>
      <c r="F21">
        <v>649</v>
      </c>
      <c r="H21">
        <v>706</v>
      </c>
    </row>
    <row r="22" spans="1:8">
      <c r="A22" t="s">
        <v>107</v>
      </c>
      <c r="B22">
        <v>524</v>
      </c>
      <c r="D22">
        <v>504</v>
      </c>
      <c r="E22">
        <v>504</v>
      </c>
      <c r="F22">
        <v>599</v>
      </c>
      <c r="H22">
        <v>645</v>
      </c>
    </row>
    <row r="23" spans="1:8">
      <c r="A23" t="s">
        <v>108</v>
      </c>
      <c r="B23">
        <v>616</v>
      </c>
      <c r="D23">
        <v>633</v>
      </c>
      <c r="E23">
        <v>633</v>
      </c>
      <c r="F23">
        <v>664</v>
      </c>
      <c r="H23">
        <v>714</v>
      </c>
    </row>
    <row r="25" spans="1:8">
      <c r="A25" s="3" t="s">
        <v>113</v>
      </c>
    </row>
    <row r="26" spans="1:8">
      <c r="A26" s="3" t="s">
        <v>11</v>
      </c>
      <c r="B26" s="3" t="s">
        <v>111</v>
      </c>
      <c r="C26" s="3" t="s">
        <v>112</v>
      </c>
    </row>
    <row r="27" spans="1:8">
      <c r="A27" t="s">
        <v>114</v>
      </c>
      <c r="B27">
        <v>700</v>
      </c>
    </row>
    <row r="28" spans="1:8">
      <c r="A28" t="s">
        <v>115</v>
      </c>
      <c r="B28">
        <v>700</v>
      </c>
    </row>
    <row r="29" spans="1:8">
      <c r="A29" t="s">
        <v>116</v>
      </c>
      <c r="B29">
        <v>700</v>
      </c>
    </row>
    <row r="30" spans="1:8">
      <c r="A30" t="s">
        <v>117</v>
      </c>
      <c r="B30">
        <v>700</v>
      </c>
    </row>
    <row r="31" spans="1:8">
      <c r="A31" t="s">
        <v>118</v>
      </c>
      <c r="B31">
        <v>700</v>
      </c>
    </row>
    <row r="32" spans="1:8">
      <c r="A32" t="s">
        <v>119</v>
      </c>
      <c r="B32">
        <v>700</v>
      </c>
    </row>
    <row r="33" spans="1:2">
      <c r="A33" t="s">
        <v>120</v>
      </c>
      <c r="B33">
        <v>700</v>
      </c>
    </row>
    <row r="34" spans="1:2">
      <c r="A34" t="s">
        <v>121</v>
      </c>
      <c r="B34">
        <v>700</v>
      </c>
    </row>
    <row r="35" spans="1:2">
      <c r="A35" t="s">
        <v>122</v>
      </c>
      <c r="B35">
        <v>700</v>
      </c>
    </row>
    <row r="36" spans="1:2">
      <c r="A36" t="s">
        <v>123</v>
      </c>
      <c r="B36">
        <v>700</v>
      </c>
    </row>
    <row r="37" spans="1:2">
      <c r="A37" t="s">
        <v>124</v>
      </c>
      <c r="B37">
        <v>700</v>
      </c>
    </row>
    <row r="38" spans="1:2">
      <c r="A38" t="s">
        <v>125</v>
      </c>
      <c r="B38">
        <v>700</v>
      </c>
    </row>
    <row r="39" spans="1:2">
      <c r="A39" t="s">
        <v>126</v>
      </c>
      <c r="B39">
        <v>700</v>
      </c>
    </row>
    <row r="40" spans="1:2">
      <c r="A40" t="s">
        <v>127</v>
      </c>
      <c r="B40">
        <v>700</v>
      </c>
    </row>
    <row r="41" spans="1:2">
      <c r="A41" t="s">
        <v>128</v>
      </c>
      <c r="B41">
        <v>700</v>
      </c>
    </row>
    <row r="42" spans="1:2">
      <c r="A42" t="s">
        <v>129</v>
      </c>
      <c r="B42">
        <v>700</v>
      </c>
    </row>
    <row r="43" spans="1:2">
      <c r="A43" t="s">
        <v>130</v>
      </c>
      <c r="B43">
        <v>700</v>
      </c>
    </row>
    <row r="44" spans="1:2">
      <c r="A44" t="s">
        <v>131</v>
      </c>
      <c r="B44">
        <v>700</v>
      </c>
    </row>
    <row r="45" spans="1:2">
      <c r="A45" t="s">
        <v>132</v>
      </c>
      <c r="B45">
        <v>700</v>
      </c>
    </row>
    <row r="46" spans="1:2">
      <c r="A46" t="s">
        <v>133</v>
      </c>
      <c r="B46">
        <v>700</v>
      </c>
    </row>
    <row r="47" spans="1:2">
      <c r="A47" t="s">
        <v>134</v>
      </c>
      <c r="B47">
        <v>700</v>
      </c>
    </row>
    <row r="48" spans="1:2">
      <c r="A48" t="s">
        <v>135</v>
      </c>
      <c r="B48">
        <v>700</v>
      </c>
    </row>
    <row r="49" spans="1:23">
      <c r="A49" t="s">
        <v>136</v>
      </c>
      <c r="B49">
        <v>700</v>
      </c>
    </row>
    <row r="50" spans="1:23">
      <c r="A50" t="s">
        <v>137</v>
      </c>
      <c r="B50">
        <v>700</v>
      </c>
    </row>
    <row r="51" spans="1:23">
      <c r="A51" t="s">
        <v>138</v>
      </c>
      <c r="B51">
        <v>700</v>
      </c>
    </row>
    <row r="52" spans="1:23">
      <c r="A52" t="s">
        <v>49</v>
      </c>
      <c r="B52">
        <v>702</v>
      </c>
    </row>
    <row r="53" spans="1:23">
      <c r="A53" t="s">
        <v>139</v>
      </c>
      <c r="B53">
        <v>1950</v>
      </c>
    </row>
    <row r="54" spans="1:23">
      <c r="A54" t="s">
        <v>140</v>
      </c>
      <c r="B54">
        <v>1950</v>
      </c>
    </row>
    <row r="55" spans="1:23">
      <c r="A55" t="s">
        <v>141</v>
      </c>
      <c r="B55">
        <v>1950</v>
      </c>
    </row>
    <row r="57" spans="1:23">
      <c r="A57" s="3" t="s">
        <v>142</v>
      </c>
    </row>
    <row r="58" spans="1:23">
      <c r="B58" s="4" t="s">
        <v>85</v>
      </c>
      <c r="C58" s="5"/>
      <c r="D58" s="4" t="s">
        <v>86</v>
      </c>
      <c r="E58" s="5"/>
      <c r="F58" s="4" t="s">
        <v>87</v>
      </c>
      <c r="G58" s="5"/>
      <c r="H58" s="4" t="s">
        <v>88</v>
      </c>
      <c r="I58" s="5"/>
      <c r="J58" s="4" t="s">
        <v>89</v>
      </c>
      <c r="K58" s="5"/>
      <c r="L58" s="4" t="s">
        <v>90</v>
      </c>
      <c r="M58" s="5"/>
      <c r="N58" s="4" t="s">
        <v>91</v>
      </c>
      <c r="O58" s="5"/>
      <c r="P58" s="4" t="s">
        <v>92</v>
      </c>
      <c r="Q58" s="5"/>
      <c r="R58" s="4" t="s">
        <v>93</v>
      </c>
      <c r="S58" s="5"/>
      <c r="T58" s="4" t="s">
        <v>94</v>
      </c>
      <c r="U58" s="5"/>
      <c r="V58" s="4" t="s">
        <v>95</v>
      </c>
      <c r="W58" s="5"/>
    </row>
    <row r="59" spans="1:23">
      <c r="A59" s="3" t="s">
        <v>84</v>
      </c>
      <c r="B59" s="3" t="s">
        <v>111</v>
      </c>
      <c r="C59" s="3" t="s">
        <v>112</v>
      </c>
      <c r="D59" s="3" t="s">
        <v>111</v>
      </c>
      <c r="E59" s="3" t="s">
        <v>112</v>
      </c>
      <c r="F59" s="3" t="s">
        <v>111</v>
      </c>
      <c r="G59" s="3" t="s">
        <v>112</v>
      </c>
      <c r="H59" s="3" t="s">
        <v>111</v>
      </c>
      <c r="I59" s="3" t="s">
        <v>112</v>
      </c>
      <c r="J59" s="3" t="s">
        <v>111</v>
      </c>
      <c r="K59" s="3" t="s">
        <v>112</v>
      </c>
      <c r="L59" s="3" t="s">
        <v>111</v>
      </c>
      <c r="M59" s="3" t="s">
        <v>112</v>
      </c>
      <c r="N59" s="3" t="s">
        <v>111</v>
      </c>
      <c r="O59" s="3" t="s">
        <v>112</v>
      </c>
      <c r="P59" s="3" t="s">
        <v>111</v>
      </c>
      <c r="Q59" s="3" t="s">
        <v>112</v>
      </c>
      <c r="R59" s="3" t="s">
        <v>111</v>
      </c>
      <c r="S59" s="3" t="s">
        <v>112</v>
      </c>
      <c r="T59" s="3" t="s">
        <v>111</v>
      </c>
      <c r="U59" s="3" t="s">
        <v>112</v>
      </c>
      <c r="V59" s="3" t="s">
        <v>111</v>
      </c>
      <c r="W59" s="3" t="s">
        <v>112</v>
      </c>
    </row>
    <row r="60" spans="1:23">
      <c r="A60" t="s">
        <v>96</v>
      </c>
      <c r="B60">
        <v>3070</v>
      </c>
      <c r="D60">
        <v>3070</v>
      </c>
      <c r="E60">
        <v>-10</v>
      </c>
      <c r="F60">
        <v>3070</v>
      </c>
      <c r="G60">
        <v>50</v>
      </c>
      <c r="V60">
        <v>2500</v>
      </c>
      <c r="W60">
        <v>550</v>
      </c>
    </row>
    <row r="61" spans="1:23">
      <c r="A61" t="s">
        <v>97</v>
      </c>
      <c r="B61">
        <v>3070</v>
      </c>
      <c r="D61">
        <v>3070</v>
      </c>
      <c r="E61">
        <v>-10</v>
      </c>
      <c r="F61">
        <v>3070</v>
      </c>
      <c r="G61">
        <v>50</v>
      </c>
    </row>
    <row r="62" spans="1:23">
      <c r="A62" t="s">
        <v>98</v>
      </c>
      <c r="B62">
        <v>3070</v>
      </c>
      <c r="D62">
        <v>3070</v>
      </c>
      <c r="F62">
        <v>3070</v>
      </c>
      <c r="G62">
        <v>50</v>
      </c>
    </row>
    <row r="63" spans="1:23">
      <c r="A63" t="s">
        <v>99</v>
      </c>
      <c r="D63">
        <v>2630</v>
      </c>
      <c r="E63">
        <v>-70</v>
      </c>
    </row>
    <row r="64" spans="1:23">
      <c r="A64" t="s">
        <v>100</v>
      </c>
    </row>
    <row r="65" spans="1:1">
      <c r="A65" t="s">
        <v>101</v>
      </c>
    </row>
    <row r="66" spans="1:1">
      <c r="A66" t="s">
        <v>102</v>
      </c>
    </row>
    <row r="67" spans="1:1">
      <c r="A67" t="s">
        <v>103</v>
      </c>
    </row>
    <row r="68" spans="1:1">
      <c r="A68" t="s">
        <v>104</v>
      </c>
    </row>
    <row r="69" spans="1:1">
      <c r="A69" t="s">
        <v>105</v>
      </c>
    </row>
    <row r="70" spans="1:1">
      <c r="A70" t="s">
        <v>106</v>
      </c>
    </row>
    <row r="71" spans="1:1">
      <c r="A71" t="s">
        <v>107</v>
      </c>
    </row>
    <row r="72" spans="1:1">
      <c r="A72" t="s">
        <v>108</v>
      </c>
    </row>
  </sheetData>
  <mergeCells count="22">
    <mergeCell ref="V9:W9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L9:M9"/>
    <mergeCell ref="N9:O9"/>
    <mergeCell ref="P9:Q9"/>
    <mergeCell ref="R9:S9"/>
    <mergeCell ref="T9:U9"/>
    <mergeCell ref="B9:C9"/>
    <mergeCell ref="D9:E9"/>
    <mergeCell ref="F9:G9"/>
    <mergeCell ref="H9:I9"/>
    <mergeCell ref="J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 details</vt:lpstr>
      <vt:lpstr>Line check</vt:lpstr>
      <vt:lpstr>Line mods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Dagault</cp:lastModifiedBy>
  <dcterms:modified xsi:type="dcterms:W3CDTF">2020-03-13T13:37:43Z</dcterms:modified>
</cp:coreProperties>
</file>